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<sst xmlns="http://schemas.openxmlformats.org/spreadsheetml/2006/main" count="118" uniqueCount="110">
  <si>
    <t>FDBAL99.XLS</t>
  </si>
  <si>
    <t>ROMULUS CENTRAL SCHOOL</t>
  </si>
  <si>
    <t>FUND BALANCE PROJECTION</t>
  </si>
  <si>
    <t>RESERVED FB:</t>
  </si>
  <si>
    <t>RES FOR ENCUMBR</t>
  </si>
  <si>
    <t>RISK RETENT RESV</t>
  </si>
  <si>
    <t>TAX CERTIORARI RES</t>
  </si>
  <si>
    <t>UNRESERVED FB:</t>
  </si>
  <si>
    <t>APPROPRIATED</t>
  </si>
  <si>
    <t>UNAPPROPRIATED</t>
  </si>
  <si>
    <t>TOTAL</t>
  </si>
  <si>
    <t xml:space="preserve">PROJECTED </t>
  </si>
  <si>
    <t>REVENUES</t>
  </si>
  <si>
    <t>BUDGET</t>
  </si>
  <si>
    <t>YTD</t>
  </si>
  <si>
    <t>ADDITIONAL</t>
  </si>
  <si>
    <t>DIFF/BUD</t>
  </si>
  <si>
    <t>A1001</t>
  </si>
  <si>
    <t>REAL PROP TAX</t>
  </si>
  <si>
    <t>A1081</t>
  </si>
  <si>
    <t>PAYMT IN LIEU OF TAXES</t>
  </si>
  <si>
    <t>A1085</t>
  </si>
  <si>
    <t>SCHL.TAX RELIEF REIMB.</t>
  </si>
  <si>
    <t>A1090</t>
  </si>
  <si>
    <t>PENALTIES</t>
  </si>
  <si>
    <t>A1315</t>
  </si>
  <si>
    <t>ADULT ED TUITION</t>
  </si>
  <si>
    <t>A1410</t>
  </si>
  <si>
    <t>ADMISSIONS</t>
  </si>
  <si>
    <t>A1489</t>
  </si>
  <si>
    <t>CHARGES FOR SVCS</t>
  </si>
  <si>
    <t>A2230</t>
  </si>
  <si>
    <t>DAY SCH TUITION</t>
  </si>
  <si>
    <t>A2308</t>
  </si>
  <si>
    <t>TRANSP FOR BOCES</t>
  </si>
  <si>
    <t>A2401</t>
  </si>
  <si>
    <t>INTEREST</t>
  </si>
  <si>
    <t>A2410</t>
  </si>
  <si>
    <t>RENTAL-REAL PROP</t>
  </si>
  <si>
    <t>A2440</t>
  </si>
  <si>
    <t>RENTAL, OTHER</t>
  </si>
  <si>
    <t>A2650</t>
  </si>
  <si>
    <t>SALE OF SCRAP</t>
  </si>
  <si>
    <t>A2655</t>
  </si>
  <si>
    <t>OTHER SALES</t>
  </si>
  <si>
    <t>A2680</t>
  </si>
  <si>
    <t>INSURANCE RECOVERIES</t>
  </si>
  <si>
    <t>A2690</t>
  </si>
  <si>
    <t>COMPENS FOR LOSSES</t>
  </si>
  <si>
    <t>A2701</t>
  </si>
  <si>
    <t>REFUND-BOCES</t>
  </si>
  <si>
    <t>A2770</t>
  </si>
  <si>
    <t>UNCLASS REVS</t>
  </si>
  <si>
    <t>A3101</t>
  </si>
  <si>
    <t>GEN OPER AID</t>
  </si>
  <si>
    <t>A3102</t>
  </si>
  <si>
    <t>LOTTERY AID</t>
  </si>
  <si>
    <t>A3103</t>
  </si>
  <si>
    <t>BOCES AID</t>
  </si>
  <si>
    <t>A3260</t>
  </si>
  <si>
    <t>TEXTBOOK AID</t>
  </si>
  <si>
    <t>A3262</t>
  </si>
  <si>
    <t>COMP SOFTWR AID</t>
  </si>
  <si>
    <t>A3263</t>
  </si>
  <si>
    <t>LIBRARY AID</t>
  </si>
  <si>
    <t>A3289</t>
  </si>
  <si>
    <t>OTHER STATE AID</t>
  </si>
  <si>
    <t>A4107</t>
  </si>
  <si>
    <t>IMPACT AID</t>
  </si>
  <si>
    <t>A4601</t>
  </si>
  <si>
    <t>MEDICAID ASSISTANCE</t>
  </si>
  <si>
    <t>A5050</t>
  </si>
  <si>
    <t>INTERFUND TRANSFER</t>
  </si>
  <si>
    <t>EXPENDITURES</t>
  </si>
  <si>
    <t>STATE AID PROJECTION DETAIL:</t>
  </si>
  <si>
    <t>GEN OP</t>
  </si>
  <si>
    <t>*</t>
  </si>
  <si>
    <t>LOTTERY</t>
  </si>
  <si>
    <t>PLUS:   REVENUES</t>
  </si>
  <si>
    <t>TOTAL GEN AIDS</t>
  </si>
  <si>
    <t>LESS:   EXPENDITURES</t>
  </si>
  <si>
    <t>EX COST</t>
  </si>
  <si>
    <t>TOTAL GEN OP</t>
  </si>
  <si>
    <t>BOCES</t>
  </si>
  <si>
    <t>TOTAL RESERVED FB:</t>
  </si>
  <si>
    <t>RES FOR ENC (EST)</t>
  </si>
  <si>
    <t>RISK RET RESV</t>
  </si>
  <si>
    <t>LIBRARY</t>
  </si>
  <si>
    <t>TAX CERT RESV</t>
  </si>
  <si>
    <t>OTHER</t>
  </si>
  <si>
    <t>TOTAL UNRESERVED FB:</t>
  </si>
  <si>
    <t xml:space="preserve">   APPROPRIATED</t>
  </si>
  <si>
    <t xml:space="preserve">   UNAPPROPRIATED</t>
  </si>
  <si>
    <t>A3101  GEN OP AID :</t>
  </si>
  <si>
    <t>Subtotal</t>
  </si>
  <si>
    <t>1/31/00</t>
  </si>
  <si>
    <t>1999 - 2000</t>
  </si>
  <si>
    <t>FUND BALANCE 6/30/99</t>
  </si>
  <si>
    <t>A1310</t>
  </si>
  <si>
    <t>OTHER TUITION</t>
  </si>
  <si>
    <t>A2389</t>
  </si>
  <si>
    <t>OTHER MISC REVENUE</t>
  </si>
  <si>
    <t>A3040</t>
  </si>
  <si>
    <t>STAR ADMIN AID</t>
  </si>
  <si>
    <t>BEGINNING FUND BAL 6/30/99</t>
  </si>
  <si>
    <t>FUND BALANCE ANALYSIS 6/30/00:</t>
  </si>
  <si>
    <t>98% OF ADJ BUDGET  (6,241,140 + 130,023 enc carr for = 6,371,163)</t>
  </si>
  <si>
    <t>ENDING FUND BAL 6/30/00</t>
  </si>
  <si>
    <t>TEXTBK&amp;</t>
  </si>
  <si>
    <t>COMPS&amp;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</si>
</sst>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55">
      <selection activeCell="C70" sqref="C70"/>
    </sheetView>
  </sheetViews>
  <sheetFormatPr defaultColWidth="9.140625" defaultRowHeight="12.75"/>
  <cols>
    <col min="1" max="5" width="9.140625" style="1" customWidth="1"/>
    <col min="6" max="6" width="10.28125" style="1" customWidth="1"/>
    <col min="7" max="7" width="9.140625" style="1" customWidth="1"/>
    <col min="8" max="8" width="12.8515625" style="1" customWidth="1"/>
    <col min="9" max="9" width="10.57421875" style="1" customWidth="1"/>
    <col min="10" max="10" width="10.421875" style="1" customWidth="1"/>
    <col min="11" max="16384" width="9.140625" style="1" customWidth="1"/>
  </cols>
  <sheetData>
    <row r="1" spans="1:4" ht="12.75">
      <c r="A1" s="1" t="s">
        <v>0</v>
      </c>
      <c r="D1" s="2" t="s">
        <v>1</v>
      </c>
    </row>
    <row r="2" spans="1:5" ht="12.75">
      <c r="A2" s="3" t="s">
        <v>95</v>
      </c>
      <c r="E2" s="2" t="s">
        <v>96</v>
      </c>
    </row>
    <row r="3" spans="1:9" ht="13.5" thickBot="1">
      <c r="A3" s="6" t="s">
        <v>2</v>
      </c>
      <c r="B3" s="7"/>
      <c r="C3" s="7"/>
      <c r="F3" s="6" t="s">
        <v>97</v>
      </c>
      <c r="G3" s="7"/>
      <c r="H3" s="7"/>
      <c r="I3" s="7"/>
    </row>
    <row r="4" spans="1:6" ht="13.5" thickTop="1">
      <c r="A4" s="2"/>
      <c r="F4" s="2" t="s">
        <v>3</v>
      </c>
    </row>
    <row r="5" spans="1:9" ht="12.75">
      <c r="A5" s="2"/>
      <c r="F5" s="2"/>
      <c r="G5" s="1" t="s">
        <v>4</v>
      </c>
      <c r="I5" s="1">
        <v>130023</v>
      </c>
    </row>
    <row r="6" spans="1:9" ht="12.75">
      <c r="A6" s="2"/>
      <c r="F6" s="2"/>
      <c r="G6" s="1" t="s">
        <v>5</v>
      </c>
      <c r="I6" s="1">
        <v>18205</v>
      </c>
    </row>
    <row r="7" spans="1:9" ht="12.75">
      <c r="A7" s="2"/>
      <c r="F7" s="2"/>
      <c r="G7" s="1" t="s">
        <v>6</v>
      </c>
      <c r="I7" s="1">
        <v>20000</v>
      </c>
    </row>
    <row r="8" spans="1:6" ht="12.75">
      <c r="A8" s="2"/>
      <c r="F8" s="2" t="s">
        <v>7</v>
      </c>
    </row>
    <row r="9" spans="7:9" ht="12.75">
      <c r="G9" s="1" t="s">
        <v>8</v>
      </c>
      <c r="I9" s="1">
        <v>299000</v>
      </c>
    </row>
    <row r="10" spans="7:9" ht="12.75">
      <c r="G10" s="1" t="s">
        <v>9</v>
      </c>
      <c r="I10" s="1">
        <v>457398</v>
      </c>
    </row>
    <row r="11" spans="6:9" ht="13.5" thickBot="1">
      <c r="F11" s="6" t="s">
        <v>10</v>
      </c>
      <c r="G11" s="7"/>
      <c r="H11" s="7"/>
      <c r="I11" s="6">
        <f>SUM(I5:I10)</f>
        <v>924626</v>
      </c>
    </row>
    <row r="12" spans="6:8" ht="13.5" thickTop="1">
      <c r="F12" s="2"/>
      <c r="G12" s="3"/>
      <c r="H12" s="2" t="s">
        <v>11</v>
      </c>
    </row>
    <row r="13" spans="1:10" ht="12.75">
      <c r="A13" s="2" t="s">
        <v>12</v>
      </c>
      <c r="F13" s="2" t="s">
        <v>13</v>
      </c>
      <c r="G13" s="4" t="s">
        <v>14</v>
      </c>
      <c r="H13" s="2" t="s">
        <v>15</v>
      </c>
      <c r="I13" s="2" t="s">
        <v>10</v>
      </c>
      <c r="J13" s="2" t="s">
        <v>16</v>
      </c>
    </row>
    <row r="14" spans="2:10" ht="12.75">
      <c r="B14" s="1" t="s">
        <v>17</v>
      </c>
      <c r="C14" s="1" t="s">
        <v>18</v>
      </c>
      <c r="F14" s="1">
        <v>1931479</v>
      </c>
      <c r="G14" s="1">
        <v>1931479</v>
      </c>
      <c r="H14" s="1">
        <v>0</v>
      </c>
      <c r="I14" s="1">
        <f>+G14+H14</f>
        <v>1931479</v>
      </c>
      <c r="J14" s="1">
        <f>+I14-F14</f>
        <v>0</v>
      </c>
    </row>
    <row r="15" spans="2:10" ht="12.75">
      <c r="B15" s="1" t="s">
        <v>19</v>
      </c>
      <c r="C15" s="1" t="s">
        <v>20</v>
      </c>
      <c r="F15" s="1">
        <v>0</v>
      </c>
      <c r="G15" s="1">
        <v>0</v>
      </c>
      <c r="H15" s="1">
        <v>0</v>
      </c>
      <c r="I15" s="1">
        <f aca="true" t="shared" si="0" ref="I15:I33">+G15+H15</f>
        <v>0</v>
      </c>
      <c r="J15" s="1">
        <f aca="true" t="shared" si="1" ref="J15:J33">+I15-F15</f>
        <v>0</v>
      </c>
    </row>
    <row r="16" spans="2:10" ht="12.75">
      <c r="B16" s="1" t="s">
        <v>21</v>
      </c>
      <c r="C16" s="1" t="s">
        <v>22</v>
      </c>
      <c r="F16" s="1">
        <v>252521</v>
      </c>
      <c r="G16" s="1">
        <v>252521</v>
      </c>
      <c r="H16" s="1">
        <v>0</v>
      </c>
      <c r="I16" s="1">
        <f t="shared" si="0"/>
        <v>252521</v>
      </c>
      <c r="J16" s="1">
        <f t="shared" si="1"/>
        <v>0</v>
      </c>
    </row>
    <row r="17" spans="2:10" ht="12.75">
      <c r="B17" s="1" t="s">
        <v>23</v>
      </c>
      <c r="C17" s="1" t="s">
        <v>24</v>
      </c>
      <c r="F17" s="1">
        <v>10000</v>
      </c>
      <c r="G17" s="1">
        <v>3242</v>
      </c>
      <c r="H17" s="1">
        <v>0</v>
      </c>
      <c r="I17" s="1">
        <f t="shared" si="0"/>
        <v>3242</v>
      </c>
      <c r="J17" s="1">
        <f t="shared" si="1"/>
        <v>-6758</v>
      </c>
    </row>
    <row r="18" spans="2:10" ht="12.75">
      <c r="B18" s="1" t="s">
        <v>98</v>
      </c>
      <c r="C18" s="1" t="s">
        <v>99</v>
      </c>
      <c r="F18" s="1">
        <v>0</v>
      </c>
      <c r="G18" s="1">
        <v>1108.65</v>
      </c>
      <c r="H18" s="1">
        <v>0</v>
      </c>
      <c r="I18" s="1">
        <f t="shared" si="0"/>
        <v>1108.65</v>
      </c>
      <c r="J18" s="1">
        <f t="shared" si="1"/>
        <v>1108.65</v>
      </c>
    </row>
    <row r="19" spans="2:10" ht="12.75">
      <c r="B19" s="1" t="s">
        <v>25</v>
      </c>
      <c r="C19" s="1" t="s">
        <v>26</v>
      </c>
      <c r="F19" s="1">
        <v>0</v>
      </c>
      <c r="G19" s="1">
        <v>245</v>
      </c>
      <c r="H19" s="1">
        <v>0</v>
      </c>
      <c r="I19" s="1">
        <f t="shared" si="0"/>
        <v>245</v>
      </c>
      <c r="J19" s="1">
        <f t="shared" si="1"/>
        <v>245</v>
      </c>
    </row>
    <row r="20" spans="2:10" ht="12.75">
      <c r="B20" s="1" t="s">
        <v>27</v>
      </c>
      <c r="C20" s="1" t="s">
        <v>28</v>
      </c>
      <c r="F20" s="1">
        <v>3000</v>
      </c>
      <c r="G20" s="1">
        <v>-75</v>
      </c>
      <c r="H20" s="1">
        <v>3075</v>
      </c>
      <c r="I20" s="1">
        <f t="shared" si="0"/>
        <v>3000</v>
      </c>
      <c r="J20" s="1">
        <f t="shared" si="1"/>
        <v>0</v>
      </c>
    </row>
    <row r="21" spans="2:10" ht="12.75">
      <c r="B21" s="1" t="s">
        <v>29</v>
      </c>
      <c r="C21" s="1" t="s">
        <v>30</v>
      </c>
      <c r="F21" s="1">
        <v>800</v>
      </c>
      <c r="G21" s="1">
        <v>714</v>
      </c>
      <c r="H21" s="1">
        <v>86</v>
      </c>
      <c r="I21" s="1">
        <f t="shared" si="0"/>
        <v>800</v>
      </c>
      <c r="J21" s="1">
        <f t="shared" si="1"/>
        <v>0</v>
      </c>
    </row>
    <row r="22" spans="2:10" ht="12.75">
      <c r="B22" s="1" t="s">
        <v>31</v>
      </c>
      <c r="C22" s="1" t="s">
        <v>32</v>
      </c>
      <c r="F22" s="1">
        <v>0</v>
      </c>
      <c r="G22" s="1">
        <v>0</v>
      </c>
      <c r="H22" s="1">
        <v>0</v>
      </c>
      <c r="I22" s="1">
        <f t="shared" si="0"/>
        <v>0</v>
      </c>
      <c r="J22" s="1">
        <f t="shared" si="1"/>
        <v>0</v>
      </c>
    </row>
    <row r="23" spans="2:10" ht="12.75">
      <c r="B23" s="1" t="s">
        <v>33</v>
      </c>
      <c r="C23" s="1" t="s">
        <v>34</v>
      </c>
      <c r="F23" s="1">
        <v>2000</v>
      </c>
      <c r="G23" s="1">
        <v>0</v>
      </c>
      <c r="H23" s="1">
        <v>2000</v>
      </c>
      <c r="I23" s="1">
        <f t="shared" si="0"/>
        <v>2000</v>
      </c>
      <c r="J23" s="1">
        <f t="shared" si="1"/>
        <v>0</v>
      </c>
    </row>
    <row r="24" spans="2:10" ht="12.75">
      <c r="B24" s="1" t="s">
        <v>100</v>
      </c>
      <c r="C24" s="1" t="s">
        <v>101</v>
      </c>
      <c r="F24" s="1">
        <v>0</v>
      </c>
      <c r="G24" s="1">
        <v>3896</v>
      </c>
      <c r="H24" s="1">
        <v>0</v>
      </c>
      <c r="I24" s="1">
        <f>+G24+H24</f>
        <v>3896</v>
      </c>
      <c r="J24" s="1">
        <f>+I24-F24</f>
        <v>3896</v>
      </c>
    </row>
    <row r="25" spans="2:10" ht="12.75">
      <c r="B25" s="1" t="s">
        <v>35</v>
      </c>
      <c r="C25" s="2" t="s">
        <v>36</v>
      </c>
      <c r="F25" s="2">
        <v>57784</v>
      </c>
      <c r="G25" s="2">
        <v>23226</v>
      </c>
      <c r="H25" s="2">
        <v>34558</v>
      </c>
      <c r="I25" s="2">
        <f t="shared" si="0"/>
        <v>57784</v>
      </c>
      <c r="J25" s="1">
        <f t="shared" si="1"/>
        <v>0</v>
      </c>
    </row>
    <row r="26" spans="2:10" ht="12.75">
      <c r="B26" s="1" t="s">
        <v>37</v>
      </c>
      <c r="C26" s="1" t="s">
        <v>38</v>
      </c>
      <c r="F26" s="1">
        <v>0</v>
      </c>
      <c r="G26" s="1">
        <v>0</v>
      </c>
      <c r="H26" s="1">
        <v>0</v>
      </c>
      <c r="I26" s="1">
        <f t="shared" si="0"/>
        <v>0</v>
      </c>
      <c r="J26" s="1">
        <f t="shared" si="1"/>
        <v>0</v>
      </c>
    </row>
    <row r="27" spans="2:10" ht="12.75">
      <c r="B27" s="1" t="s">
        <v>39</v>
      </c>
      <c r="C27" s="1" t="s">
        <v>40</v>
      </c>
      <c r="F27" s="1">
        <v>0</v>
      </c>
      <c r="G27" s="1">
        <v>0</v>
      </c>
      <c r="H27" s="1">
        <v>0</v>
      </c>
      <c r="I27" s="1">
        <f t="shared" si="0"/>
        <v>0</v>
      </c>
      <c r="J27" s="1">
        <f t="shared" si="1"/>
        <v>0</v>
      </c>
    </row>
    <row r="28" spans="2:10" ht="12.75">
      <c r="B28" s="1" t="s">
        <v>41</v>
      </c>
      <c r="C28" s="1" t="s">
        <v>42</v>
      </c>
      <c r="F28" s="1">
        <v>0</v>
      </c>
      <c r="G28" s="1">
        <v>570</v>
      </c>
      <c r="H28" s="1">
        <v>0</v>
      </c>
      <c r="I28" s="1">
        <f t="shared" si="0"/>
        <v>570</v>
      </c>
      <c r="J28" s="1">
        <f t="shared" si="1"/>
        <v>570</v>
      </c>
    </row>
    <row r="29" spans="2:10" ht="12.75">
      <c r="B29" s="1" t="s">
        <v>43</v>
      </c>
      <c r="C29" s="1" t="s">
        <v>44</v>
      </c>
      <c r="F29" s="1">
        <v>0</v>
      </c>
      <c r="G29" s="1">
        <v>15</v>
      </c>
      <c r="H29" s="1">
        <v>0</v>
      </c>
      <c r="I29" s="1">
        <f t="shared" si="0"/>
        <v>15</v>
      </c>
      <c r="J29" s="1">
        <f t="shared" si="1"/>
        <v>15</v>
      </c>
    </row>
    <row r="30" spans="2:10" ht="12.75">
      <c r="B30" s="1" t="s">
        <v>45</v>
      </c>
      <c r="C30" s="1" t="s">
        <v>46</v>
      </c>
      <c r="F30" s="1">
        <v>0</v>
      </c>
      <c r="G30" s="1">
        <v>250</v>
      </c>
      <c r="H30" s="1">
        <v>0</v>
      </c>
      <c r="I30" s="1">
        <f t="shared" si="0"/>
        <v>250</v>
      </c>
      <c r="J30" s="1">
        <f t="shared" si="1"/>
        <v>250</v>
      </c>
    </row>
    <row r="31" spans="2:10" ht="12.75">
      <c r="B31" s="1" t="s">
        <v>47</v>
      </c>
      <c r="C31" s="1" t="s">
        <v>48</v>
      </c>
      <c r="F31" s="1">
        <v>0</v>
      </c>
      <c r="G31" s="1">
        <v>10</v>
      </c>
      <c r="H31" s="1">
        <v>0</v>
      </c>
      <c r="I31" s="1">
        <f t="shared" si="0"/>
        <v>10</v>
      </c>
      <c r="J31" s="1">
        <f t="shared" si="1"/>
        <v>10</v>
      </c>
    </row>
    <row r="32" spans="2:10" ht="12.75">
      <c r="B32" s="1" t="s">
        <v>49</v>
      </c>
      <c r="C32" s="1" t="s">
        <v>50</v>
      </c>
      <c r="F32" s="1">
        <v>0</v>
      </c>
      <c r="G32" s="1">
        <v>0</v>
      </c>
      <c r="H32" s="1">
        <v>0</v>
      </c>
      <c r="I32" s="1">
        <f t="shared" si="0"/>
        <v>0</v>
      </c>
      <c r="J32" s="1">
        <f t="shared" si="1"/>
        <v>0</v>
      </c>
    </row>
    <row r="33" spans="2:10" ht="12.75">
      <c r="B33" s="1" t="s">
        <v>51</v>
      </c>
      <c r="C33" s="1" t="s">
        <v>52</v>
      </c>
      <c r="F33" s="1">
        <v>0</v>
      </c>
      <c r="G33" s="1">
        <v>14792</v>
      </c>
      <c r="H33" s="1">
        <v>0</v>
      </c>
      <c r="I33" s="1">
        <f t="shared" si="0"/>
        <v>14792</v>
      </c>
      <c r="J33" s="1">
        <f t="shared" si="1"/>
        <v>14792</v>
      </c>
    </row>
    <row r="34" spans="2:10" ht="12.75">
      <c r="B34" s="1" t="s">
        <v>102</v>
      </c>
      <c r="C34" s="1" t="s">
        <v>103</v>
      </c>
      <c r="F34" s="1">
        <v>0</v>
      </c>
      <c r="G34" s="1">
        <v>508</v>
      </c>
      <c r="H34" s="1">
        <v>0</v>
      </c>
      <c r="I34" s="1">
        <f>+G34+H34</f>
        <v>508</v>
      </c>
      <c r="J34" s="1">
        <f>+I34-F34</f>
        <v>508</v>
      </c>
    </row>
    <row r="35" spans="2:10" ht="12.75">
      <c r="B35" s="2" t="s">
        <v>53</v>
      </c>
      <c r="C35" s="2" t="s">
        <v>54</v>
      </c>
      <c r="F35" s="2">
        <v>2844474</v>
      </c>
      <c r="G35" s="1">
        <v>631168</v>
      </c>
      <c r="H35" s="1">
        <v>2213306</v>
      </c>
      <c r="I35" s="1">
        <f>+G35+H35</f>
        <v>2844474</v>
      </c>
      <c r="J35" s="1">
        <f>+I35-F35</f>
        <v>0</v>
      </c>
    </row>
    <row r="36" spans="2:10" ht="12.75">
      <c r="B36" s="1" t="s">
        <v>55</v>
      </c>
      <c r="C36" s="1" t="s">
        <v>56</v>
      </c>
      <c r="F36" s="1">
        <v>450000</v>
      </c>
      <c r="G36" s="1">
        <v>327694</v>
      </c>
      <c r="H36" s="1">
        <v>122306</v>
      </c>
      <c r="I36" s="1">
        <f aca="true" t="shared" si="2" ref="I36:I44">+G36+H36</f>
        <v>450000</v>
      </c>
      <c r="J36" s="1">
        <f aca="true" t="shared" si="3" ref="J36:J45">+I36-F36</f>
        <v>0</v>
      </c>
    </row>
    <row r="37" spans="2:10" ht="12.75">
      <c r="B37" s="1" t="s">
        <v>57</v>
      </c>
      <c r="C37" s="1" t="s">
        <v>58</v>
      </c>
      <c r="F37" s="1">
        <v>203000</v>
      </c>
      <c r="G37" s="1">
        <v>31032</v>
      </c>
      <c r="H37" s="1">
        <v>171968</v>
      </c>
      <c r="I37" s="1">
        <f t="shared" si="2"/>
        <v>203000</v>
      </c>
      <c r="J37" s="1">
        <f t="shared" si="3"/>
        <v>0</v>
      </c>
    </row>
    <row r="38" spans="2:10" ht="12.75">
      <c r="B38" s="1" t="s">
        <v>59</v>
      </c>
      <c r="C38" s="1" t="s">
        <v>60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f t="shared" si="3"/>
        <v>0</v>
      </c>
    </row>
    <row r="39" spans="2:10" ht="12.75">
      <c r="B39" s="1" t="s">
        <v>61</v>
      </c>
      <c r="C39" s="1" t="s">
        <v>62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f t="shared" si="3"/>
        <v>0</v>
      </c>
    </row>
    <row r="40" spans="2:10" ht="12.75">
      <c r="B40" s="1" t="s">
        <v>63</v>
      </c>
      <c r="C40" s="1" t="s">
        <v>64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f t="shared" si="3"/>
        <v>0</v>
      </c>
    </row>
    <row r="41" spans="2:10" ht="12.75">
      <c r="B41" s="2" t="s">
        <v>65</v>
      </c>
      <c r="C41" s="2" t="s">
        <v>66</v>
      </c>
      <c r="D41" s="2"/>
      <c r="E41" s="2"/>
      <c r="F41" s="2">
        <v>0</v>
      </c>
      <c r="G41" s="2">
        <v>5000</v>
      </c>
      <c r="H41" s="2">
        <v>0</v>
      </c>
      <c r="I41" s="2">
        <f t="shared" si="2"/>
        <v>5000</v>
      </c>
      <c r="J41" s="5">
        <f t="shared" si="3"/>
        <v>5000</v>
      </c>
    </row>
    <row r="42" spans="2:10" ht="12.75">
      <c r="B42" s="2" t="s">
        <v>67</v>
      </c>
      <c r="C42" s="2" t="s">
        <v>68</v>
      </c>
      <c r="F42" s="2">
        <v>0</v>
      </c>
      <c r="G42" s="2">
        <v>6619</v>
      </c>
      <c r="H42" s="2">
        <v>0</v>
      </c>
      <c r="I42" s="2">
        <f t="shared" si="2"/>
        <v>6619</v>
      </c>
      <c r="J42" s="5">
        <f t="shared" si="3"/>
        <v>6619</v>
      </c>
    </row>
    <row r="43" spans="2:10" ht="12.75">
      <c r="B43" s="2" t="s">
        <v>69</v>
      </c>
      <c r="C43" s="2" t="s">
        <v>70</v>
      </c>
      <c r="F43" s="2">
        <v>0</v>
      </c>
      <c r="G43" s="2">
        <v>3139</v>
      </c>
      <c r="H43" s="2">
        <v>0</v>
      </c>
      <c r="I43" s="2">
        <f t="shared" si="2"/>
        <v>3139</v>
      </c>
      <c r="J43" s="5">
        <f t="shared" si="3"/>
        <v>3139</v>
      </c>
    </row>
    <row r="44" spans="2:10" ht="12.75">
      <c r="B44" s="2" t="s">
        <v>71</v>
      </c>
      <c r="C44" s="2" t="s">
        <v>72</v>
      </c>
      <c r="D44" s="2"/>
      <c r="E44" s="2"/>
      <c r="F44" s="2">
        <v>50000</v>
      </c>
      <c r="G44" s="2">
        <v>0</v>
      </c>
      <c r="H44" s="2">
        <v>50000</v>
      </c>
      <c r="I44" s="2">
        <f t="shared" si="2"/>
        <v>50000</v>
      </c>
      <c r="J44" s="5">
        <f t="shared" si="3"/>
        <v>0</v>
      </c>
    </row>
    <row r="45" spans="2:10" ht="12.75">
      <c r="B45" s="2" t="s">
        <v>10</v>
      </c>
      <c r="F45" s="2">
        <f>SUM(F14:F44)</f>
        <v>5805058</v>
      </c>
      <c r="G45" s="2">
        <f>SUM(G14:G44)</f>
        <v>3237153.65</v>
      </c>
      <c r="H45" s="2">
        <f>SUM(H14:H44)</f>
        <v>2597299</v>
      </c>
      <c r="I45" s="2">
        <f>+G45+H45</f>
        <v>5834452.65</v>
      </c>
      <c r="J45" s="5">
        <f t="shared" si="3"/>
        <v>29394.650000000373</v>
      </c>
    </row>
    <row r="46" ht="12.75">
      <c r="A46" s="2" t="s">
        <v>73</v>
      </c>
    </row>
    <row r="47" spans="2:9" ht="12.75">
      <c r="B47" s="11" t="s">
        <v>106</v>
      </c>
      <c r="I47" s="2">
        <f>6371163*0.98</f>
        <v>6243739.74</v>
      </c>
    </row>
    <row r="48" spans="1:6" ht="12.75">
      <c r="A48" s="2" t="s">
        <v>74</v>
      </c>
      <c r="F48" s="2" t="s">
        <v>105</v>
      </c>
    </row>
    <row r="49" spans="2:9" ht="13.5" thickBot="1">
      <c r="B49" s="1" t="s">
        <v>75</v>
      </c>
      <c r="C49" s="1">
        <v>1941574</v>
      </c>
      <c r="D49" s="2" t="s">
        <v>76</v>
      </c>
      <c r="F49" s="6" t="s">
        <v>104</v>
      </c>
      <c r="G49" s="7"/>
      <c r="H49" s="7"/>
      <c r="I49" s="6">
        <f>+I11</f>
        <v>924626</v>
      </c>
    </row>
    <row r="50" spans="1:9" ht="13.5" thickTop="1">
      <c r="A50"/>
      <c r="B50" t="s">
        <v>77</v>
      </c>
      <c r="C50" s="1">
        <v>327694</v>
      </c>
      <c r="F50" s="2" t="s">
        <v>78</v>
      </c>
      <c r="I50" s="1">
        <f>+I45</f>
        <v>5834452.65</v>
      </c>
    </row>
    <row r="51" spans="1:9" ht="12.75">
      <c r="A51" s="2" t="s">
        <v>79</v>
      </c>
      <c r="C51" s="2">
        <v>2448265</v>
      </c>
      <c r="D51"/>
      <c r="F51" s="2" t="s">
        <v>80</v>
      </c>
      <c r="I51" s="1">
        <f>+I47</f>
        <v>6243739.74</v>
      </c>
    </row>
    <row r="52" spans="1:9" ht="13.5" thickBot="1">
      <c r="A52" s="2"/>
      <c r="B52" s="9" t="s">
        <v>81</v>
      </c>
      <c r="C52" s="2">
        <v>285904</v>
      </c>
      <c r="D52" s="2" t="s">
        <v>76</v>
      </c>
      <c r="F52" s="6" t="s">
        <v>107</v>
      </c>
      <c r="G52" s="7"/>
      <c r="H52" s="7"/>
      <c r="I52" s="6">
        <f>+I49+I50-I51</f>
        <v>515338.91000000015</v>
      </c>
    </row>
    <row r="53" spans="1:9" ht="13.5" thickTop="1">
      <c r="A53" s="2" t="s">
        <v>82</v>
      </c>
      <c r="B53"/>
      <c r="C53" s="2">
        <f>+C51+C52</f>
        <v>2734169</v>
      </c>
      <c r="G53" s="2"/>
      <c r="I53" s="2"/>
    </row>
    <row r="54" spans="2:9" ht="12.75">
      <c r="B54" s="1" t="s">
        <v>83</v>
      </c>
      <c r="C54" s="1">
        <v>211010</v>
      </c>
      <c r="F54" s="2" t="s">
        <v>84</v>
      </c>
      <c r="I54" s="2">
        <f>+H55+H56+H57</f>
        <v>168228</v>
      </c>
    </row>
    <row r="55" spans="2:8" ht="12.75">
      <c r="B55" s="1" t="s">
        <v>108</v>
      </c>
      <c r="C55" s="1">
        <v>0</v>
      </c>
      <c r="F55" s="5" t="s">
        <v>85</v>
      </c>
      <c r="H55" s="1">
        <v>130023</v>
      </c>
    </row>
    <row r="56" spans="2:8" ht="12.75">
      <c r="B56" s="1" t="s">
        <v>109</v>
      </c>
      <c r="C56" s="1">
        <v>0</v>
      </c>
      <c r="F56" s="5" t="s">
        <v>86</v>
      </c>
      <c r="H56" s="5">
        <v>18205</v>
      </c>
    </row>
    <row r="57" spans="2:8" ht="12.75">
      <c r="B57" s="1" t="s">
        <v>87</v>
      </c>
      <c r="C57" s="1">
        <v>35974</v>
      </c>
      <c r="F57" s="5" t="s">
        <v>88</v>
      </c>
      <c r="H57" s="1">
        <v>20000</v>
      </c>
    </row>
    <row r="58" spans="2:9" ht="12.75">
      <c r="B58" s="1" t="s">
        <v>89</v>
      </c>
      <c r="C58" s="1">
        <v>0</v>
      </c>
      <c r="F58" s="2" t="s">
        <v>90</v>
      </c>
      <c r="I58" s="2">
        <f>+I52-I54</f>
        <v>347110.91000000015</v>
      </c>
    </row>
    <row r="59" spans="2:9" ht="13.5" thickBot="1">
      <c r="B59" s="6" t="s">
        <v>10</v>
      </c>
      <c r="C59" s="6">
        <f>SUM(C53:C58)</f>
        <v>2981153</v>
      </c>
      <c r="D59"/>
      <c r="F59" s="1" t="s">
        <v>91</v>
      </c>
      <c r="G59" s="2"/>
      <c r="H59" s="10">
        <v>299000</v>
      </c>
      <c r="I59" s="2"/>
    </row>
    <row r="60" spans="6:10" ht="13.5" thickTop="1">
      <c r="F60" s="1" t="s">
        <v>92</v>
      </c>
      <c r="G60" s="2"/>
      <c r="H60" s="1">
        <f>+I58-H59</f>
        <v>48110.91000000015</v>
      </c>
      <c r="I60" s="2"/>
      <c r="J60" s="8"/>
    </row>
    <row r="61" spans="2:9" ht="13.5" thickBot="1">
      <c r="B61"/>
      <c r="C61" s="6"/>
      <c r="F61" s="6" t="s">
        <v>107</v>
      </c>
      <c r="G61" s="7"/>
      <c r="H61" s="7"/>
      <c r="I61" s="6">
        <f>+I54+I58</f>
        <v>515338.91000000015</v>
      </c>
    </row>
    <row r="62" spans="1:10" ht="13.5" thickTop="1">
      <c r="A62"/>
      <c r="B62"/>
      <c r="C62"/>
      <c r="D62"/>
      <c r="E62"/>
      <c r="F62"/>
      <c r="G62"/>
      <c r="H62"/>
      <c r="I62"/>
      <c r="J62"/>
    </row>
    <row r="63" spans="1:9" ht="12.75">
      <c r="A63"/>
      <c r="B63"/>
      <c r="C63"/>
      <c r="D63"/>
      <c r="F63"/>
      <c r="G63"/>
      <c r="H63"/>
      <c r="I63"/>
    </row>
    <row r="64" spans="2:9" ht="12.75">
      <c r="B64"/>
      <c r="C64"/>
      <c r="F64"/>
      <c r="G64"/>
      <c r="H64"/>
      <c r="I64"/>
    </row>
    <row r="65" spans="1:9" ht="12.75">
      <c r="A65" s="2" t="s">
        <v>93</v>
      </c>
      <c r="B65"/>
      <c r="C65"/>
      <c r="F65"/>
      <c r="G65"/>
      <c r="H65"/>
      <c r="I65"/>
    </row>
    <row r="66" spans="2:9" ht="12.75">
      <c r="B66" t="s">
        <v>75</v>
      </c>
      <c r="C66" s="1">
        <f>+C49</f>
        <v>1941574</v>
      </c>
      <c r="F66"/>
      <c r="G66"/>
      <c r="H66"/>
      <c r="I66"/>
    </row>
    <row r="67" spans="2:3" ht="12.75">
      <c r="B67" t="s">
        <v>81</v>
      </c>
      <c r="C67" s="12">
        <f>+C52</f>
        <v>285904</v>
      </c>
    </row>
    <row r="68" spans="2:3" ht="12.75">
      <c r="B68" s="9" t="s">
        <v>94</v>
      </c>
      <c r="C68" s="2">
        <f>+C66+C67</f>
        <v>2227478</v>
      </c>
    </row>
    <row r="69" spans="2:3" ht="12.75">
      <c r="B69"/>
      <c r="C69" s="12"/>
    </row>
    <row r="70" spans="2:3" ht="13.5" thickBot="1">
      <c r="B70" s="6" t="s">
        <v>10</v>
      </c>
      <c r="C70" s="6">
        <f>+C68+C69</f>
        <v>2227478</v>
      </c>
    </row>
    <row r="71" ht="13.5" thickTop="1"/>
  </sheetData>
  <printOptions gridLines="1"/>
  <pageMargins left="0" right="0.25" top="0" bottom="0" header="0.5" footer="0.5"/>
  <pageSetup fitToHeight="1" fitToWidth="1" horizontalDpi="300" verticalDpi="3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hagadornS</cp:lastModifiedBy>
  <cp:lastPrinted>2000-02-03T18:41:51Z</cp:lastPrinted>
  <dcterms:created xsi:type="dcterms:W3CDTF">1999-08-23T18:56:44Z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